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</sheets>
  <definedNames>
    <definedName name="Foglio1">'Foglio1'!$A$6:$B$33</definedName>
  </definedNames>
  <calcPr fullCalcOnLoad="1"/>
</workbook>
</file>

<file path=xl/sharedStrings.xml><?xml version="1.0" encoding="utf-8"?>
<sst xmlns="http://schemas.openxmlformats.org/spreadsheetml/2006/main" count="56" uniqueCount="29">
  <si>
    <t>Specifica qui l'importo da calcolare:</t>
  </si>
  <si>
    <t>di cui eventuali spese esenti:</t>
  </si>
  <si>
    <t>SCORPORO A RITROSO</t>
  </si>
  <si>
    <t>CONTABILITA' ORDINARIA</t>
  </si>
  <si>
    <t>CALCOLO ORDINARIO</t>
  </si>
  <si>
    <t>CON RITENUTA D'ACCONTO</t>
  </si>
  <si>
    <t>Compenso:</t>
  </si>
  <si>
    <t>C.P.A. (4%):</t>
  </si>
  <si>
    <t>Compenso</t>
  </si>
  <si>
    <t>Imponibile IVA:</t>
  </si>
  <si>
    <t>CPA (4%)</t>
  </si>
  <si>
    <t>IVA (22%):</t>
  </si>
  <si>
    <t>Imponibile IVA</t>
  </si>
  <si>
    <t>Spese esenti</t>
  </si>
  <si>
    <t>IVA (22%)</t>
  </si>
  <si>
    <t>Totale:</t>
  </si>
  <si>
    <t>Ritenuta d'acconto</t>
  </si>
  <si>
    <t>Totale detratta R.A.</t>
  </si>
  <si>
    <t>Totale detratta R.A.:</t>
  </si>
  <si>
    <t>SENZA RITENUTA D'ACCONTO</t>
  </si>
  <si>
    <t>C.P.A. (4%)</t>
  </si>
  <si>
    <t>Totale</t>
  </si>
  <si>
    <t>CONTRIBUENTI “MINIMI”</t>
  </si>
  <si>
    <t>(Esenti IVA ai sensi dell'art. 1, co. 100, Legge Finanziaria 2008)</t>
  </si>
  <si>
    <t>Compenso netto</t>
  </si>
  <si>
    <t>Spese generali (12,5%)</t>
  </si>
  <si>
    <t>Compenso netto con R.A.</t>
  </si>
  <si>
    <t>Compenso netto senza R.A.</t>
  </si>
  <si>
    <t>Compenso senza R.A.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</si>
</sst>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2]\ #,##0.00"/>
    <numFmt numFmtId="166" formatCode="#,##0.00"/>
  </numFmts>
  <fonts count="21"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Times New Roman"/>
      <family val="2"/>
    </font>
    <font>
      <b/>
      <sz val="14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3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2"/>
      <color indexed="10"/>
      <name val="Times New Roman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164" fontId="0" fillId="0" borderId="0" xfId="0" applyAlignment="1">
      <alignment vertical="center"/>
    </xf>
    <xf numFmtId="164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164" fontId="2" fillId="3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8" fillId="4" borderId="0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4" fontId="9" fillId="5" borderId="0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wrapText="1"/>
    </xf>
    <xf numFmtId="164" fontId="0" fillId="0" borderId="3" xfId="0" applyNumberFormat="1" applyFont="1" applyFill="1" applyBorder="1" applyAlignment="1">
      <alignment wrapText="1"/>
    </xf>
    <xf numFmtId="164" fontId="10" fillId="6" borderId="0" xfId="0" applyNumberFormat="1" applyFont="1" applyFill="1" applyAlignment="1">
      <alignment horizontal="left"/>
    </xf>
    <xf numFmtId="165" fontId="10" fillId="6" borderId="4" xfId="0" applyNumberFormat="1" applyFont="1" applyFill="1" applyBorder="1" applyAlignment="1">
      <alignment horizontal="right"/>
    </xf>
    <xf numFmtId="164" fontId="0" fillId="0" borderId="5" xfId="0" applyNumberFormat="1" applyFont="1" applyFill="1" applyBorder="1" applyAlignment="1">
      <alignment wrapText="1"/>
    </xf>
    <xf numFmtId="164" fontId="11" fillId="6" borderId="3" xfId="0" applyNumberFormat="1" applyFont="1" applyFill="1" applyBorder="1" applyAlignment="1">
      <alignment horizontal="left"/>
    </xf>
    <xf numFmtId="165" fontId="11" fillId="6" borderId="6" xfId="0" applyNumberFormat="1" applyFont="1" applyFill="1" applyBorder="1" applyAlignment="1">
      <alignment horizontal="right"/>
    </xf>
    <xf numFmtId="164" fontId="12" fillId="6" borderId="3" xfId="0" applyNumberFormat="1" applyFont="1" applyFill="1" applyBorder="1" applyAlignment="1">
      <alignment horizontal="left"/>
    </xf>
    <xf numFmtId="165" fontId="11" fillId="6" borderId="4" xfId="0" applyNumberFormat="1" applyFont="1" applyFill="1" applyBorder="1" applyAlignment="1">
      <alignment horizontal="right"/>
    </xf>
    <xf numFmtId="165" fontId="11" fillId="6" borderId="2" xfId="0" applyNumberFormat="1" applyFont="1" applyFill="1" applyBorder="1" applyAlignment="1">
      <alignment horizontal="right"/>
    </xf>
    <xf numFmtId="164" fontId="10" fillId="6" borderId="3" xfId="0" applyNumberFormat="1" applyFont="1" applyFill="1" applyBorder="1" applyAlignment="1">
      <alignment horizontal="left"/>
    </xf>
    <xf numFmtId="165" fontId="10" fillId="6" borderId="6" xfId="0" applyNumberFormat="1" applyFont="1" applyFill="1" applyBorder="1" applyAlignment="1">
      <alignment horizontal="right"/>
    </xf>
    <xf numFmtId="164" fontId="12" fillId="6" borderId="7" xfId="0" applyNumberFormat="1" applyFont="1" applyFill="1" applyBorder="1" applyAlignment="1">
      <alignment horizontal="left"/>
    </xf>
    <xf numFmtId="165" fontId="13" fillId="7" borderId="8" xfId="0" applyNumberFormat="1" applyFont="1" applyFill="1" applyBorder="1" applyAlignment="1">
      <alignment horizontal="right"/>
    </xf>
    <xf numFmtId="164" fontId="14" fillId="0" borderId="9" xfId="0" applyNumberFormat="1" applyFont="1" applyFill="1" applyBorder="1" applyAlignment="1">
      <alignment horizontal="left"/>
    </xf>
    <xf numFmtId="164" fontId="11" fillId="6" borderId="10" xfId="0" applyNumberFormat="1" applyFont="1" applyFill="1" applyBorder="1" applyAlignment="1">
      <alignment horizontal="left"/>
    </xf>
    <xf numFmtId="165" fontId="11" fillId="6" borderId="8" xfId="0" applyNumberFormat="1" applyFont="1" applyFill="1" applyBorder="1" applyAlignment="1">
      <alignment horizontal="right"/>
    </xf>
    <xf numFmtId="164" fontId="15" fillId="6" borderId="7" xfId="0" applyNumberFormat="1" applyFont="1" applyFill="1" applyBorder="1" applyAlignment="1">
      <alignment horizontal="right"/>
    </xf>
    <xf numFmtId="165" fontId="15" fillId="6" borderId="8" xfId="0" applyNumberFormat="1" applyFont="1" applyFill="1" applyBorder="1" applyAlignment="1">
      <alignment horizontal="right"/>
    </xf>
    <xf numFmtId="165" fontId="12" fillId="6" borderId="8" xfId="0" applyNumberFormat="1" applyFont="1" applyFill="1" applyBorder="1" applyAlignment="1">
      <alignment horizontal="right"/>
    </xf>
    <xf numFmtId="164" fontId="9" fillId="0" borderId="11" xfId="0" applyNumberFormat="1" applyFont="1" applyFill="1" applyBorder="1" applyAlignment="1">
      <alignment horizontal="left"/>
    </xf>
    <xf numFmtId="165" fontId="9" fillId="0" borderId="11" xfId="0" applyNumberFormat="1" applyFont="1" applyFill="1" applyBorder="1" applyAlignment="1">
      <alignment horizontal="right"/>
    </xf>
    <xf numFmtId="164" fontId="9" fillId="0" borderId="0" xfId="0" applyNumberFormat="1" applyFont="1" applyFill="1" applyAlignment="1">
      <alignment horizontal="left"/>
    </xf>
    <xf numFmtId="165" fontId="9" fillId="0" borderId="0" xfId="0" applyNumberFormat="1" applyFont="1" applyFill="1" applyAlignment="1">
      <alignment horizontal="right"/>
    </xf>
    <xf numFmtId="166" fontId="14" fillId="0" borderId="0" xfId="0" applyNumberFormat="1" applyFont="1" applyFill="1" applyAlignment="1">
      <alignment horizontal="right"/>
    </xf>
    <xf numFmtId="165" fontId="12" fillId="6" borderId="4" xfId="0" applyNumberFormat="1" applyFont="1" applyFill="1" applyBorder="1" applyAlignment="1">
      <alignment horizontal="right"/>
    </xf>
    <xf numFmtId="166" fontId="16" fillId="0" borderId="0" xfId="0" applyNumberFormat="1" applyFont="1" applyFill="1" applyAlignment="1">
      <alignment horizontal="right"/>
    </xf>
    <xf numFmtId="165" fontId="16" fillId="0" borderId="0" xfId="0" applyNumberFormat="1" applyFont="1" applyFill="1" applyAlignment="1">
      <alignment horizontal="right"/>
    </xf>
    <xf numFmtId="164" fontId="16" fillId="0" borderId="0" xfId="0" applyNumberFormat="1" applyFont="1" applyFill="1" applyAlignment="1">
      <alignment horizontal="left"/>
    </xf>
    <xf numFmtId="164" fontId="14" fillId="0" borderId="0" xfId="0" applyNumberFormat="1" applyFont="1" applyFill="1" applyAlignment="1">
      <alignment horizontal="left"/>
    </xf>
    <xf numFmtId="164" fontId="0" fillId="0" borderId="11" xfId="0" applyNumberFormat="1" applyFont="1" applyFill="1" applyBorder="1" applyAlignment="1">
      <alignment wrapText="1"/>
    </xf>
    <xf numFmtId="164" fontId="9" fillId="0" borderId="0" xfId="0" applyNumberFormat="1" applyFont="1" applyFill="1" applyBorder="1" applyAlignment="1">
      <alignment horizontal="center"/>
    </xf>
    <xf numFmtId="164" fontId="8" fillId="8" borderId="0" xfId="0" applyNumberFormat="1" applyFont="1" applyFill="1" applyBorder="1" applyAlignment="1">
      <alignment horizontal="center"/>
    </xf>
    <xf numFmtId="164" fontId="14" fillId="9" borderId="0" xfId="0" applyNumberFormat="1" applyFont="1" applyFill="1" applyBorder="1" applyAlignment="1">
      <alignment horizontal="center"/>
    </xf>
    <xf numFmtId="164" fontId="14" fillId="9" borderId="0" xfId="0" applyNumberFormat="1" applyFont="1" applyFill="1" applyAlignment="1">
      <alignment horizontal="center"/>
    </xf>
    <xf numFmtId="164" fontId="17" fillId="10" borderId="10" xfId="0" applyNumberFormat="1" applyFont="1" applyFill="1" applyBorder="1" applyAlignment="1">
      <alignment horizontal="left"/>
    </xf>
    <xf numFmtId="165" fontId="17" fillId="10" borderId="4" xfId="0" applyNumberFormat="1" applyFont="1" applyFill="1" applyBorder="1" applyAlignment="1">
      <alignment horizontal="right"/>
    </xf>
    <xf numFmtId="164" fontId="18" fillId="10" borderId="3" xfId="0" applyNumberFormat="1" applyFont="1" applyFill="1" applyBorder="1" applyAlignment="1">
      <alignment horizontal="left"/>
    </xf>
    <xf numFmtId="165" fontId="17" fillId="10" borderId="6" xfId="0" applyNumberFormat="1" applyFont="1" applyFill="1" applyBorder="1" applyAlignment="1">
      <alignment horizontal="right"/>
    </xf>
    <xf numFmtId="164" fontId="19" fillId="10" borderId="10" xfId="0" applyNumberFormat="1" applyFont="1" applyFill="1" applyBorder="1" applyAlignment="1">
      <alignment horizontal="left"/>
    </xf>
    <xf numFmtId="165" fontId="19" fillId="10" borderId="0" xfId="0" applyNumberFormat="1" applyFont="1" applyFill="1" applyAlignment="1">
      <alignment horizontal="right"/>
    </xf>
    <xf numFmtId="164" fontId="20" fillId="6" borderId="3" xfId="0" applyNumberFormat="1" applyFont="1" applyFill="1" applyBorder="1" applyAlignment="1">
      <alignment horizontal="left"/>
    </xf>
    <xf numFmtId="165" fontId="20" fillId="6" borderId="4" xfId="0" applyNumberFormat="1" applyFont="1" applyFill="1" applyBorder="1" applyAlignment="1">
      <alignment horizontal="right"/>
    </xf>
    <xf numFmtId="164" fontId="19" fillId="10" borderId="0" xfId="0" applyNumberFormat="1" applyFont="1" applyFill="1" applyAlignment="1">
      <alignment horizontal="left"/>
    </xf>
    <xf numFmtId="165" fontId="19" fillId="10" borderId="1" xfId="0" applyNumberFormat="1" applyFont="1" applyFill="1" applyBorder="1" applyAlignment="1">
      <alignment horizontal="right"/>
    </xf>
    <xf numFmtId="164" fontId="16" fillId="6" borderId="3" xfId="0" applyNumberFormat="1" applyFont="1" applyFill="1" applyBorder="1" applyAlignment="1">
      <alignment horizontal="left"/>
    </xf>
    <xf numFmtId="165" fontId="16" fillId="6" borderId="2" xfId="0" applyNumberFormat="1" applyFont="1" applyFill="1" applyBorder="1" applyAlignment="1">
      <alignment horizontal="right"/>
    </xf>
    <xf numFmtId="164" fontId="11" fillId="6" borderId="0" xfId="0" applyNumberFormat="1" applyFont="1" applyFill="1" applyAlignment="1">
      <alignment horizontal="left"/>
    </xf>
    <xf numFmtId="165" fontId="20" fillId="6" borderId="6" xfId="0" applyNumberFormat="1" applyFont="1" applyFill="1" applyBorder="1" applyAlignment="1">
      <alignment horizontal="right"/>
    </xf>
    <xf numFmtId="164" fontId="9" fillId="6" borderId="3" xfId="0" applyNumberFormat="1" applyFont="1" applyFill="1" applyBorder="1" applyAlignment="1">
      <alignment horizontal="left"/>
    </xf>
    <xf numFmtId="165" fontId="9" fillId="6" borderId="4" xfId="0" applyNumberFormat="1" applyFont="1" applyFill="1" applyBorder="1" applyAlignment="1">
      <alignment horizontal="right"/>
    </xf>
    <xf numFmtId="165" fontId="16" fillId="6" borderId="6" xfId="0" applyNumberFormat="1" applyFont="1" applyFill="1" applyBorder="1" applyAlignment="1">
      <alignment horizontal="right"/>
    </xf>
    <xf numFmtId="164" fontId="9" fillId="6" borderId="7" xfId="0" applyNumberFormat="1" applyFont="1" applyFill="1" applyBorder="1" applyAlignment="1">
      <alignment horizontal="left"/>
    </xf>
    <xf numFmtId="165" fontId="9" fillId="6" borderId="8" xfId="0" applyNumberFormat="1" applyFont="1" applyFill="1" applyBorder="1" applyAlignment="1">
      <alignment horizontal="right"/>
    </xf>
    <xf numFmtId="164" fontId="9" fillId="10" borderId="7" xfId="0" applyNumberFormat="1" applyFont="1" applyFill="1" applyBorder="1" applyAlignment="1">
      <alignment horizontal="left"/>
    </xf>
    <xf numFmtId="165" fontId="9" fillId="10" borderId="8" xfId="0" applyNumberFormat="1" applyFont="1" applyFill="1" applyBorder="1" applyAlignment="1">
      <alignment horizontal="right"/>
    </xf>
    <xf numFmtId="164" fontId="0" fillId="10" borderId="5" xfId="0" applyNumberFormat="1" applyFont="1" applyFill="1" applyBorder="1" applyAlignment="1">
      <alignment wrapText="1"/>
    </xf>
    <xf numFmtId="164" fontId="15" fillId="10" borderId="7" xfId="0" applyNumberFormat="1" applyFont="1" applyFill="1" applyBorder="1" applyAlignment="1">
      <alignment horizontal="right"/>
    </xf>
    <xf numFmtId="165" fontId="15" fillId="10" borderId="8" xfId="0" applyNumberFormat="1" applyFont="1" applyFill="1" applyBorder="1" applyAlignment="1">
      <alignment horizontal="right"/>
    </xf>
    <xf numFmtId="164" fontId="0" fillId="10" borderId="3" xfId="0" applyNumberFormat="1" applyFont="1" applyFill="1" applyBorder="1" applyAlignment="1">
      <alignment wrapText="1"/>
    </xf>
    <xf numFmtId="164" fontId="0" fillId="10" borderId="0" xfId="0" applyFill="1" applyAlignment="1">
      <alignment vertical="center"/>
    </xf>
    <xf numFmtId="165" fontId="19" fillId="10" borderId="4" xfId="0" applyNumberFormat="1" applyFont="1" applyFill="1" applyBorder="1" applyAlignment="1">
      <alignment horizontal="right"/>
    </xf>
    <xf numFmtId="164" fontId="19" fillId="10" borderId="3" xfId="0" applyNumberFormat="1" applyFont="1" applyFill="1" applyBorder="1" applyAlignment="1">
      <alignment horizontal="left"/>
    </xf>
    <xf numFmtId="165" fontId="19" fillId="10" borderId="6" xfId="0" applyNumberFormat="1" applyFont="1" applyFill="1" applyBorder="1" applyAlignment="1">
      <alignment horizontal="right"/>
    </xf>
    <xf numFmtId="164" fontId="17" fillId="0" borderId="3" xfId="0" applyNumberFormat="1" applyFont="1" applyFill="1" applyBorder="1" applyAlignment="1">
      <alignment horizontal="left"/>
    </xf>
    <xf numFmtId="165" fontId="17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CC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4444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B14" sqref="B14"/>
    </sheetView>
  </sheetViews>
  <sheetFormatPr defaultColWidth="8.00390625" defaultRowHeight="12" customHeight="1"/>
  <cols>
    <col min="1" max="1" width="23.7109375" style="0" customWidth="1"/>
    <col min="2" max="2" width="22.00390625" style="0" customWidth="1"/>
    <col min="3" max="3" width="12.57421875" style="0" customWidth="1"/>
    <col min="4" max="4" width="27.00390625" style="0" customWidth="1"/>
    <col min="5" max="5" width="18.57421875" style="0" customWidth="1"/>
    <col min="6" max="6" width="11.421875" style="0" customWidth="1"/>
  </cols>
  <sheetData>
    <row r="1" spans="1:5" ht="15.75" customHeight="1">
      <c r="A1" s="1"/>
      <c r="B1" s="1"/>
      <c r="C1" s="1"/>
      <c r="D1" s="1"/>
      <c r="E1" s="1"/>
    </row>
    <row r="2" spans="1:5" ht="15.75" customHeight="1">
      <c r="A2" s="2"/>
      <c r="B2" s="2"/>
      <c r="C2" s="2"/>
      <c r="D2" s="2"/>
      <c r="E2" s="2"/>
    </row>
    <row r="3" spans="1:3" ht="18.75" customHeight="1">
      <c r="A3" s="3" t="s">
        <v>0</v>
      </c>
      <c r="B3" s="3"/>
      <c r="C3" s="4">
        <v>1000</v>
      </c>
    </row>
    <row r="4" spans="1:3" ht="18.75" customHeight="1">
      <c r="A4" s="5" t="s">
        <v>1</v>
      </c>
      <c r="B4" s="5"/>
      <c r="C4" s="6">
        <v>100</v>
      </c>
    </row>
    <row r="5" ht="15.75" customHeight="1">
      <c r="C5" s="7"/>
    </row>
    <row r="6" spans="1:5" ht="15.75" customHeight="1">
      <c r="A6" s="8"/>
      <c r="B6" s="8"/>
      <c r="D6" s="9" t="s">
        <v>2</v>
      </c>
      <c r="E6" s="9"/>
    </row>
    <row r="7" spans="1:5" ht="18.75" customHeight="1">
      <c r="A7" s="10" t="s">
        <v>3</v>
      </c>
      <c r="B7" s="10"/>
      <c r="C7" s="10"/>
      <c r="D7" s="10"/>
      <c r="E7" s="10"/>
    </row>
    <row r="8" spans="1:5" ht="18.75" customHeight="1">
      <c r="A8" s="11" t="s">
        <v>4</v>
      </c>
      <c r="B8" s="11"/>
      <c r="C8" s="12"/>
      <c r="D8" s="13" t="s">
        <v>2</v>
      </c>
      <c r="E8" s="13"/>
    </row>
    <row r="9" spans="4:5" ht="15" customHeight="1">
      <c r="D9" s="14" t="s">
        <v>5</v>
      </c>
      <c r="E9" s="14"/>
    </row>
    <row r="10" spans="3:6" ht="15" customHeight="1">
      <c r="C10" s="15"/>
      <c r="F10" s="16"/>
    </row>
    <row r="11" spans="1:6" ht="15" customHeight="1">
      <c r="A11" s="17" t="s">
        <v>6</v>
      </c>
      <c r="B11" s="18">
        <f>C3-C4</f>
        <v>900</v>
      </c>
      <c r="C11" s="19"/>
      <c r="F11" s="16"/>
    </row>
    <row r="12" spans="1:6" ht="15" customHeight="1">
      <c r="A12" s="20" t="s">
        <v>7</v>
      </c>
      <c r="B12" s="21">
        <f>(B11*4)/100</f>
        <v>36</v>
      </c>
      <c r="C12" s="19"/>
      <c r="D12" s="22" t="s">
        <v>8</v>
      </c>
      <c r="E12" s="23">
        <f>(C3-C4)*0.93562874251497</f>
        <v>842.065868263473</v>
      </c>
      <c r="F12" s="16"/>
    </row>
    <row r="13" spans="1:6" ht="15" customHeight="1">
      <c r="A13" s="20" t="s">
        <v>9</v>
      </c>
      <c r="B13" s="23">
        <f>SUM(B11:B12)</f>
        <v>936</v>
      </c>
      <c r="C13" s="19"/>
      <c r="D13" s="20" t="s">
        <v>10</v>
      </c>
      <c r="E13" s="21">
        <f>E12*4/100</f>
        <v>33.68263473053892</v>
      </c>
      <c r="F13" s="16"/>
    </row>
    <row r="14" spans="1:6" ht="15" customHeight="1">
      <c r="A14" s="20" t="s">
        <v>11</v>
      </c>
      <c r="B14" s="24">
        <f>(B13*22)/100</f>
        <v>205.92</v>
      </c>
      <c r="C14" s="19"/>
      <c r="D14" s="20" t="s">
        <v>12</v>
      </c>
      <c r="E14" s="23">
        <f>E12+E13</f>
        <v>875.7485029940119</v>
      </c>
      <c r="F14" s="16"/>
    </row>
    <row r="15" spans="1:6" ht="15" customHeight="1">
      <c r="A15" s="25" t="s">
        <v>13</v>
      </c>
      <c r="B15" s="26">
        <f>C4</f>
        <v>100</v>
      </c>
      <c r="C15" s="19"/>
      <c r="D15" s="20" t="s">
        <v>14</v>
      </c>
      <c r="E15" s="24">
        <f>(E14*22)/100</f>
        <v>192.66467065868264</v>
      </c>
      <c r="F15" s="16"/>
    </row>
    <row r="16" spans="1:6" ht="15" customHeight="1">
      <c r="A16" s="27" t="s">
        <v>15</v>
      </c>
      <c r="B16" s="28">
        <f>SUM(B13:B15)</f>
        <v>1241.92</v>
      </c>
      <c r="C16" s="19"/>
      <c r="D16" s="20" t="s">
        <v>13</v>
      </c>
      <c r="E16" s="24">
        <f>C4</f>
        <v>100</v>
      </c>
      <c r="F16" s="16"/>
    </row>
    <row r="17" spans="1:6" ht="15" customHeight="1">
      <c r="A17" s="29"/>
      <c r="B17" s="29"/>
      <c r="C17" s="15"/>
      <c r="D17" s="20" t="s">
        <v>16</v>
      </c>
      <c r="E17" s="21">
        <f>E12*20/100</f>
        <v>168.4131736526946</v>
      </c>
      <c r="F17" s="16"/>
    </row>
    <row r="18" spans="1:6" ht="15" customHeight="1">
      <c r="A18" s="30" t="s">
        <v>16</v>
      </c>
      <c r="B18" s="31">
        <f>(B11*20)/100</f>
        <v>180</v>
      </c>
      <c r="C18" s="19"/>
      <c r="D18" s="32" t="s">
        <v>17</v>
      </c>
      <c r="E18" s="33">
        <f>E14+E15+E16-E17</f>
        <v>999.9999999999999</v>
      </c>
      <c r="F18" s="16"/>
    </row>
    <row r="19" spans="1:5" ht="15" customHeight="1">
      <c r="A19" s="27" t="s">
        <v>18</v>
      </c>
      <c r="B19" s="34">
        <f>B16-B18</f>
        <v>1061.92</v>
      </c>
      <c r="C19" s="16"/>
      <c r="D19" s="14" t="s">
        <v>19</v>
      </c>
      <c r="E19" s="14"/>
    </row>
    <row r="20" spans="1:6" ht="15.75" customHeight="1">
      <c r="A20" s="35"/>
      <c r="B20" s="36"/>
      <c r="C20" s="15"/>
      <c r="F20" s="16"/>
    </row>
    <row r="21" spans="1:6" ht="15.75" customHeight="1">
      <c r="A21" s="37"/>
      <c r="B21" s="38"/>
      <c r="C21" s="15"/>
      <c r="F21" s="16"/>
    </row>
    <row r="22" spans="2:6" ht="15" customHeight="1">
      <c r="B22" s="39"/>
      <c r="C22" s="15"/>
      <c r="D22" s="22" t="s">
        <v>8</v>
      </c>
      <c r="E22" s="40">
        <f>(C3-C4)*0.788146279949559</f>
        <v>709.3316519546032</v>
      </c>
      <c r="F22" s="16"/>
    </row>
    <row r="23" spans="3:6" ht="15" customHeight="1">
      <c r="C23" s="15"/>
      <c r="D23" s="20" t="s">
        <v>20</v>
      </c>
      <c r="E23" s="21">
        <f>(E22*4)/100</f>
        <v>28.37326607818413</v>
      </c>
      <c r="F23" s="16"/>
    </row>
    <row r="24" spans="1:6" ht="15.75" customHeight="1">
      <c r="A24" s="41"/>
      <c r="B24" s="42"/>
      <c r="C24" s="15"/>
      <c r="D24" s="20" t="s">
        <v>12</v>
      </c>
      <c r="E24" s="23">
        <f>SUM(E22:E23)</f>
        <v>737.7049180327873</v>
      </c>
      <c r="F24" s="16"/>
    </row>
    <row r="25" spans="1:6" ht="15.75" customHeight="1">
      <c r="A25" s="41"/>
      <c r="B25" s="42"/>
      <c r="C25" s="15"/>
      <c r="D25" s="20" t="s">
        <v>14</v>
      </c>
      <c r="E25" s="24">
        <f>(E24*22)/100</f>
        <v>162.2950819672132</v>
      </c>
      <c r="F25" s="16"/>
    </row>
    <row r="26" spans="1:6" ht="15.75" customHeight="1">
      <c r="A26" s="41"/>
      <c r="B26" s="42"/>
      <c r="C26" s="15"/>
      <c r="D26" s="20" t="s">
        <v>13</v>
      </c>
      <c r="E26" s="21">
        <f>C4</f>
        <v>100</v>
      </c>
      <c r="F26" s="16"/>
    </row>
    <row r="27" spans="1:6" ht="15.75" customHeight="1">
      <c r="A27" s="41"/>
      <c r="B27" s="42"/>
      <c r="C27" s="15"/>
      <c r="D27" s="32" t="s">
        <v>21</v>
      </c>
      <c r="E27" s="33">
        <f>E24+E25+E26</f>
        <v>1000.0000000000005</v>
      </c>
      <c r="F27" s="16"/>
    </row>
    <row r="28" spans="1:5" ht="15.75" customHeight="1">
      <c r="A28" s="43"/>
      <c r="B28" s="44"/>
      <c r="D28" s="45"/>
      <c r="E28" s="45"/>
    </row>
    <row r="29" spans="1:5" ht="15.75" customHeight="1">
      <c r="A29" s="43"/>
      <c r="B29" s="44"/>
      <c r="D29" s="45"/>
      <c r="E29" s="45"/>
    </row>
    <row r="30" spans="1:5" ht="15.75" customHeight="1">
      <c r="A30" s="43"/>
      <c r="B30" s="44"/>
      <c r="D30" s="45"/>
      <c r="E30" s="45"/>
    </row>
    <row r="31" spans="1:5" ht="15.75" customHeight="1">
      <c r="A31" s="8"/>
      <c r="B31" s="8"/>
      <c r="D31" s="46"/>
      <c r="E31" s="46"/>
    </row>
    <row r="32" spans="1:5" ht="18.75" customHeight="1">
      <c r="A32" s="47" t="s">
        <v>22</v>
      </c>
      <c r="B32" s="47"/>
      <c r="C32" s="47"/>
      <c r="D32" s="47"/>
      <c r="E32" s="47"/>
    </row>
    <row r="33" spans="1:5" ht="14.25" customHeight="1">
      <c r="A33" s="48" t="s">
        <v>23</v>
      </c>
      <c r="B33" s="48"/>
      <c r="C33" s="48"/>
      <c r="D33" s="48"/>
      <c r="E33" s="48"/>
    </row>
    <row r="34" spans="1:5" ht="15.75" customHeight="1">
      <c r="A34" s="11" t="s">
        <v>4</v>
      </c>
      <c r="B34" s="11"/>
      <c r="C34" s="49"/>
      <c r="D34" s="13" t="s">
        <v>2</v>
      </c>
      <c r="E34" s="13"/>
    </row>
    <row r="35" spans="1:5" ht="15.75" customHeight="1">
      <c r="A35" s="50" t="s">
        <v>24</v>
      </c>
      <c r="B35" s="51">
        <f>B37*(8/9)</f>
        <v>800</v>
      </c>
      <c r="C35" s="16"/>
      <c r="D35" s="14" t="s">
        <v>5</v>
      </c>
      <c r="E35" s="14">
        <f>C3-C4</f>
        <v>900</v>
      </c>
    </row>
    <row r="36" spans="1:5" ht="15.75" customHeight="1">
      <c r="A36" s="52" t="s">
        <v>25</v>
      </c>
      <c r="B36" s="53">
        <f>B37-B35</f>
        <v>100</v>
      </c>
      <c r="C36" s="19"/>
      <c r="D36" s="54" t="s">
        <v>26</v>
      </c>
      <c r="E36" s="55">
        <f>E38*(8/9)</f>
        <v>952.3809523809524</v>
      </c>
    </row>
    <row r="37" spans="1:5" ht="15.75" customHeight="1">
      <c r="A37" s="56" t="s">
        <v>8</v>
      </c>
      <c r="B37" s="57">
        <f>C3-C4</f>
        <v>900</v>
      </c>
      <c r="C37" s="16"/>
      <c r="D37" s="58" t="s">
        <v>25</v>
      </c>
      <c r="E37" s="59">
        <f>E38-E36</f>
        <v>119.04761904761915</v>
      </c>
    </row>
    <row r="38" spans="1:6" ht="15.75" customHeight="1">
      <c r="A38" s="60" t="s">
        <v>20</v>
      </c>
      <c r="B38" s="61">
        <f>(B37*4)/100</f>
        <v>36</v>
      </c>
      <c r="C38" s="16"/>
      <c r="D38" s="62" t="s">
        <v>8</v>
      </c>
      <c r="E38" s="23">
        <f>E35/0.84</f>
        <v>1071.4285714285716</v>
      </c>
      <c r="F38" s="16"/>
    </row>
    <row r="39" spans="1:6" ht="15.75" customHeight="1">
      <c r="A39" s="56" t="s">
        <v>13</v>
      </c>
      <c r="B39" s="63">
        <f>C4</f>
        <v>100</v>
      </c>
      <c r="C39" s="19"/>
      <c r="D39" s="20" t="s">
        <v>10</v>
      </c>
      <c r="E39" s="24">
        <f>((E38*4)/100)</f>
        <v>42.85714285714286</v>
      </c>
      <c r="F39" s="16"/>
    </row>
    <row r="40" spans="1:6" ht="15.75" customHeight="1">
      <c r="A40" s="64" t="s">
        <v>15</v>
      </c>
      <c r="B40" s="65">
        <f>SUM(B37:B39)</f>
        <v>1036</v>
      </c>
      <c r="C40" s="19"/>
      <c r="D40" s="20" t="s">
        <v>13</v>
      </c>
      <c r="E40" s="24">
        <f>C4</f>
        <v>100</v>
      </c>
      <c r="F40" s="16"/>
    </row>
    <row r="41" spans="1:6" ht="15.75" customHeight="1">
      <c r="A41" s="60" t="s">
        <v>16</v>
      </c>
      <c r="B41" s="66">
        <f>(B37*20)/100</f>
        <v>180</v>
      </c>
      <c r="C41" s="16"/>
      <c r="D41" s="62" t="s">
        <v>16</v>
      </c>
      <c r="E41" s="21">
        <f>E38*0.2</f>
        <v>214.28571428571433</v>
      </c>
      <c r="F41" s="16"/>
    </row>
    <row r="42" spans="1:6" ht="15.75" customHeight="1">
      <c r="A42" s="67" t="s">
        <v>18</v>
      </c>
      <c r="B42" s="68">
        <f>B40-B41</f>
        <v>856</v>
      </c>
      <c r="C42" s="19"/>
      <c r="D42" s="32" t="s">
        <v>21</v>
      </c>
      <c r="E42" s="33">
        <f>((E38+E39)+E40)-E41</f>
        <v>1000.0000000000001</v>
      </c>
      <c r="F42" s="16"/>
    </row>
    <row r="43" spans="1:6" s="75" customFormat="1" ht="15.75" customHeight="1">
      <c r="A43" s="69"/>
      <c r="B43" s="70"/>
      <c r="C43" s="71"/>
      <c r="D43" s="72"/>
      <c r="E43" s="73"/>
      <c r="F43" s="74"/>
    </row>
    <row r="44" spans="1:5" ht="14.25" customHeight="1">
      <c r="A44" s="45"/>
      <c r="B44" s="45"/>
      <c r="D44" s="14" t="s">
        <v>19</v>
      </c>
      <c r="E44" s="14"/>
    </row>
    <row r="45" spans="3:6" ht="15" customHeight="1">
      <c r="C45" s="15"/>
      <c r="D45" s="54" t="s">
        <v>27</v>
      </c>
      <c r="E45" s="76">
        <f>E47*(8/9)</f>
        <v>769.2307692307692</v>
      </c>
      <c r="F45" s="16"/>
    </row>
    <row r="46" spans="3:6" ht="15" customHeight="1">
      <c r="C46" s="15"/>
      <c r="D46" s="77" t="s">
        <v>25</v>
      </c>
      <c r="E46" s="78">
        <f>E47-E45</f>
        <v>96.15384615384619</v>
      </c>
      <c r="F46" s="16"/>
    </row>
    <row r="47" spans="3:6" ht="15" customHeight="1">
      <c r="C47" s="15"/>
      <c r="D47" s="20" t="s">
        <v>28</v>
      </c>
      <c r="E47" s="23">
        <f>E35/1.04</f>
        <v>865.3846153846154</v>
      </c>
      <c r="F47" s="16"/>
    </row>
    <row r="48" spans="3:6" ht="15" customHeight="1">
      <c r="C48" s="15"/>
      <c r="D48" s="20" t="s">
        <v>20</v>
      </c>
      <c r="E48" s="24">
        <f>(E47*4)/100</f>
        <v>34.61538461538461</v>
      </c>
      <c r="F48" s="16"/>
    </row>
    <row r="49" spans="3:6" ht="15" customHeight="1">
      <c r="C49" s="15"/>
      <c r="D49" s="20" t="s">
        <v>13</v>
      </c>
      <c r="E49" s="21">
        <f>C4</f>
        <v>100</v>
      </c>
      <c r="F49" s="16"/>
    </row>
    <row r="50" spans="1:6" ht="15.75" customHeight="1">
      <c r="A50" s="79"/>
      <c r="B50" s="80"/>
      <c r="C50" s="15"/>
      <c r="D50" s="32" t="s">
        <v>17</v>
      </c>
      <c r="E50" s="33">
        <f>(E47+E48)+E49</f>
        <v>1000</v>
      </c>
      <c r="F50" s="16"/>
    </row>
  </sheetData>
  <sheetProtection selectLockedCells="1" selectUnlockedCells="1"/>
  <mergeCells count="19">
    <mergeCell ref="A1:E1"/>
    <mergeCell ref="A2:E2"/>
    <mergeCell ref="A3:B3"/>
    <mergeCell ref="A4:B4"/>
    <mergeCell ref="A6:B6"/>
    <mergeCell ref="D6:E6"/>
    <mergeCell ref="A7:E7"/>
    <mergeCell ref="A8:B8"/>
    <mergeCell ref="D8:E8"/>
    <mergeCell ref="D9:E9"/>
    <mergeCell ref="D19:E19"/>
    <mergeCell ref="A31:B31"/>
    <mergeCell ref="D31:E31"/>
    <mergeCell ref="A32:E32"/>
    <mergeCell ref="A33:E33"/>
    <mergeCell ref="A34:B34"/>
    <mergeCell ref="D34:E34"/>
    <mergeCell ref="D35:E35"/>
    <mergeCell ref="D44:E4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 Rudi</dc:creator>
  <cp:keywords/>
  <dc:description/>
  <cp:lastModifiedBy>Juri Rudi</cp:lastModifiedBy>
  <dcterms:created xsi:type="dcterms:W3CDTF">2013-10-01T13:20:58Z</dcterms:created>
  <dcterms:modified xsi:type="dcterms:W3CDTF">2013-10-01T13:21:40Z</dcterms:modified>
  <cp:category/>
  <cp:version/>
  <cp:contentType/>
  <cp:contentStatus/>
  <cp:revision>9</cp:revision>
</cp:coreProperties>
</file>